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<sst xmlns="http://schemas.openxmlformats.org/spreadsheetml/2006/main" count="29" uniqueCount="24">
  <si>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Class D filter designer, single stage LC filter</t>
  </si>
  <si>
    <t>Average switching freq</t>
  </si>
  <si>
    <t>kHz</t>
  </si>
  <si>
    <t>Highest audio freq</t>
  </si>
  <si>
    <t>Ohm</t>
  </si>
  <si>
    <t>Speaker nom. impedance</t>
  </si>
  <si>
    <t>LC filter Q</t>
  </si>
  <si>
    <t>(advised: 0,707)</t>
  </si>
  <si>
    <t>uF</t>
  </si>
  <si>
    <t>uH</t>
  </si>
  <si>
    <t>Actual C used</t>
  </si>
  <si>
    <t>Resulting L</t>
  </si>
  <si>
    <t>Filter L</t>
  </si>
  <si>
    <t>Filter C</t>
  </si>
  <si>
    <t>freq [Hz]</t>
  </si>
  <si>
    <t>H(s)</t>
  </si>
  <si>
    <t>s</t>
  </si>
  <si>
    <t>1/RC</t>
  </si>
  <si>
    <t>1/LC</t>
  </si>
  <si>
    <t>1/C</t>
  </si>
  <si>
    <t>-20*log(H(s))</t>
  </si>
  <si>
    <t>f_cutoff (for flat resp in audio band)</t>
  </si>
  <si>
    <t>Actual L used</t>
  </si>
  <si>
    <t xml:space="preserve">© 2005 Jan Wagner, based on http://www.microsemi.com/micnotes/1502.pdf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</si>
</sst>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E+00"/>
    <numFmt numFmtId="173" formatCode="0.0"/>
  </numFmts>
  <fonts count="5">
    <font>
      <sz val="10"/>
      <name val="Arial"/>
      <family val="0"/>
    </font>
    <font>
      <b/>
      <sz val="16"/>
      <name val="Arial"/>
      <family val="2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2" fillId="2" borderId="0" xfId="0" applyNumberFormat="1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2" fontId="2" fillId="2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Tabelle1!$F$5:$F$19</c:f>
              <c:numCache>
                <c:ptCount val="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  <c:pt idx="8">
                  <c:v>500</c:v>
                </c:pt>
                <c:pt idx="9">
                  <c:v>1000</c:v>
                </c:pt>
                <c:pt idx="10">
                  <c:v>2000</c:v>
                </c:pt>
                <c:pt idx="11">
                  <c:v>5000</c:v>
                </c:pt>
                <c:pt idx="12">
                  <c:v>10000</c:v>
                </c:pt>
                <c:pt idx="13">
                  <c:v>20000</c:v>
                </c:pt>
                <c:pt idx="14">
                  <c:v>50000</c:v>
                </c:pt>
              </c:numCache>
            </c:numRef>
          </c:cat>
          <c:val>
            <c:numRef>
              <c:f>Tabelle1!$K$5:$K$19</c:f>
              <c:numCache>
                <c:ptCount val="15"/>
                <c:pt idx="0">
                  <c:v>68.47378693809654</c:v>
                </c:pt>
                <c:pt idx="1">
                  <c:v>62.453596337799155</c:v>
                </c:pt>
                <c:pt idx="2">
                  <c:v>54.496024103599076</c:v>
                </c:pt>
                <c:pt idx="3">
                  <c:v>48.47747075664549</c:v>
                </c:pt>
                <c:pt idx="4">
                  <c:v>42.46096397907464</c:v>
                </c:pt>
                <c:pt idx="5">
                  <c:v>34.514443228992555</c:v>
                </c:pt>
                <c:pt idx="6">
                  <c:v>28.514309020793426</c:v>
                </c:pt>
                <c:pt idx="7">
                  <c:v>22.53464010878883</c:v>
                </c:pt>
                <c:pt idx="8">
                  <c:v>14.698621666405348</c:v>
                </c:pt>
                <c:pt idx="9">
                  <c:v>8.88256882818508</c:v>
                </c:pt>
                <c:pt idx="10">
                  <c:v>3.2703676738926877</c:v>
                </c:pt>
                <c:pt idx="11">
                  <c:v>-3.474849349737523</c:v>
                </c:pt>
                <c:pt idx="12">
                  <c:v>-7.539374580681434</c:v>
                </c:pt>
                <c:pt idx="13">
                  <c:v>-9.98728389557937</c:v>
                </c:pt>
                <c:pt idx="14">
                  <c:v>-9.743471421566714</c:v>
                </c:pt>
              </c:numCache>
            </c:numRef>
          </c:val>
          <c:smooth val="0"/>
        </c:ser>
        <c:marker val="1"/>
        <c:axId val="8744698"/>
        <c:axId val="11593419"/>
      </c:lineChart>
      <c:catAx>
        <c:axId val="874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593419"/>
        <c:crosses val="autoZero"/>
        <c:auto val="1"/>
        <c:lblOffset val="100"/>
        <c:noMultiLvlLbl val="0"/>
      </c:catAx>
      <c:valAx>
        <c:axId val="11593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44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20</xdr:row>
      <xdr:rowOff>28575</xdr:rowOff>
    </xdr:from>
    <xdr:to>
      <xdr:col>9</xdr:col>
      <xdr:colOff>114300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238125" y="3362325"/>
        <a:ext cx="8401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tabSelected="1" workbookViewId="0" topLeftCell="A1">
      <selection activeCell="B8" sqref="B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15.00390625" style="0" customWidth="1"/>
    <col min="4" max="6" width="11.421875" style="0" customWidth="1"/>
    <col min="7" max="7" width="13.00390625" style="0" customWidth="1"/>
    <col min="8" max="8" width="11.421875" style="0" customWidth="1"/>
    <col min="9" max="9" width="12.00390625" style="0" bestFit="1" customWidth="1"/>
    <col min="10" max="16384" width="11.421875" style="0" customWidth="1"/>
  </cols>
  <sheetData>
    <row r="2" spans="1:5" ht="20.25">
      <c r="A2" s="9" t="s">
        <v>0</v>
      </c>
      <c r="B2" s="9"/>
      <c r="C2" s="9"/>
      <c r="D2" s="9"/>
      <c r="E2" s="9"/>
    </row>
    <row r="3" ht="12.75">
      <c r="A3" t="s">
        <v>23</v>
      </c>
    </row>
    <row r="4" spans="6:11" ht="12.75">
      <c r="F4" t="s">
        <v>14</v>
      </c>
      <c r="G4" t="s">
        <v>16</v>
      </c>
      <c r="I4" t="s">
        <v>17</v>
      </c>
      <c r="J4" t="s">
        <v>15</v>
      </c>
      <c r="K4" s="7" t="s">
        <v>20</v>
      </c>
    </row>
    <row r="5" spans="1:11" ht="12.75">
      <c r="A5" t="s">
        <v>1</v>
      </c>
      <c r="B5" s="1">
        <v>300</v>
      </c>
      <c r="C5" t="s">
        <v>2</v>
      </c>
      <c r="F5">
        <v>1</v>
      </c>
      <c r="G5" s="6">
        <f>2*PI()*F5</f>
        <v>6.283185307179586</v>
      </c>
      <c r="H5" s="6"/>
      <c r="I5" s="6">
        <f>1000000/(B7*B15)</f>
        <v>265957.44680851063</v>
      </c>
      <c r="J5" s="6">
        <f>(G5*$I$11)/(G5^2+$I$5*G5+$I$8)</f>
        <v>0.0003769733535603218</v>
      </c>
      <c r="K5" s="8">
        <f>-20*LOG(J5,10)</f>
        <v>68.47378693809654</v>
      </c>
    </row>
    <row r="6" spans="1:11" ht="12.75">
      <c r="A6" t="s">
        <v>3</v>
      </c>
      <c r="B6" s="1">
        <v>12</v>
      </c>
      <c r="C6" t="s">
        <v>2</v>
      </c>
      <c r="F6">
        <v>2</v>
      </c>
      <c r="G6" s="6">
        <f aca="true" t="shared" si="0" ref="G6:G19">2*PI()*F6</f>
        <v>12.566370614359172</v>
      </c>
      <c r="H6" s="6"/>
      <c r="J6" s="6">
        <f aca="true" t="shared" si="1" ref="J6:J19">(G6*$I$11)/(G6^2+$I$5*G6+$I$8)</f>
        <v>0.0007539111790496124</v>
      </c>
      <c r="K6" s="8">
        <f aca="true" t="shared" si="2" ref="K6:K19">-20*LOG(J6,10)</f>
        <v>62.453596337799155</v>
      </c>
    </row>
    <row r="7" spans="1:11" ht="12.75">
      <c r="A7" t="s">
        <v>5</v>
      </c>
      <c r="B7" s="1">
        <v>8</v>
      </c>
      <c r="C7" t="s">
        <v>4</v>
      </c>
      <c r="F7">
        <v>5</v>
      </c>
      <c r="G7" s="6">
        <f t="shared" si="0"/>
        <v>31.41592653589793</v>
      </c>
      <c r="H7" s="6"/>
      <c r="I7" t="s">
        <v>18</v>
      </c>
      <c r="J7" s="6">
        <f t="shared" si="1"/>
        <v>0.001884511512139455</v>
      </c>
      <c r="K7" s="8">
        <f t="shared" si="2"/>
        <v>54.496024103599076</v>
      </c>
    </row>
    <row r="8" spans="1:11" ht="12.75">
      <c r="A8" t="s">
        <v>6</v>
      </c>
      <c r="B8" s="2">
        <v>0.707</v>
      </c>
      <c r="C8" t="s">
        <v>7</v>
      </c>
      <c r="F8" s="5">
        <v>10</v>
      </c>
      <c r="G8" s="6">
        <f t="shared" si="0"/>
        <v>62.83185307179586</v>
      </c>
      <c r="H8" s="6"/>
      <c r="I8" s="6">
        <f>1000000000000/(B18*B15)</f>
        <v>35460992907.80142</v>
      </c>
      <c r="J8" s="6">
        <f t="shared" si="1"/>
        <v>0.003768135072985071</v>
      </c>
      <c r="K8" s="8">
        <f t="shared" si="2"/>
        <v>48.47747075664549</v>
      </c>
    </row>
    <row r="9" spans="6:11" ht="12.75">
      <c r="F9">
        <v>20</v>
      </c>
      <c r="G9" s="6">
        <f t="shared" si="0"/>
        <v>125.66370614359172</v>
      </c>
      <c r="H9" s="6"/>
      <c r="J9" s="6">
        <f t="shared" si="1"/>
        <v>0.0075327195932101245</v>
      </c>
      <c r="K9" s="8">
        <f t="shared" si="2"/>
        <v>42.46096397907464</v>
      </c>
    </row>
    <row r="10" spans="1:11" ht="12.75">
      <c r="A10" t="s">
        <v>21</v>
      </c>
      <c r="B10" s="4">
        <f>2.5*B6</f>
        <v>30</v>
      </c>
      <c r="C10" t="s">
        <v>2</v>
      </c>
      <c r="F10">
        <v>50</v>
      </c>
      <c r="G10" s="6">
        <f t="shared" si="0"/>
        <v>314.1592653589793</v>
      </c>
      <c r="H10" s="6"/>
      <c r="I10" t="s">
        <v>19</v>
      </c>
      <c r="J10" s="6">
        <f t="shared" si="1"/>
        <v>0.01880519488580858</v>
      </c>
      <c r="K10" s="8">
        <f t="shared" si="2"/>
        <v>34.514443228992555</v>
      </c>
    </row>
    <row r="11" spans="2:11" ht="12.75">
      <c r="B11" s="4"/>
      <c r="F11">
        <v>100</v>
      </c>
      <c r="G11" s="6">
        <f t="shared" si="0"/>
        <v>628.3185307179587</v>
      </c>
      <c r="H11" s="6"/>
      <c r="I11" s="6">
        <f>1/(0.000001*B15)</f>
        <v>2127659.5744680855</v>
      </c>
      <c r="J11" s="6">
        <f t="shared" si="1"/>
        <v>0.03752187643821207</v>
      </c>
      <c r="K11" s="8">
        <f t="shared" si="2"/>
        <v>28.514309020793426</v>
      </c>
    </row>
    <row r="12" spans="1:11" ht="12.75">
      <c r="A12" t="s">
        <v>13</v>
      </c>
      <c r="B12" s="4">
        <f>1000000*B8/(B7*2*PI()*B10*1000)</f>
        <v>0.4688439365248751</v>
      </c>
      <c r="C12" t="s">
        <v>8</v>
      </c>
      <c r="F12">
        <v>200</v>
      </c>
      <c r="G12" s="6">
        <f t="shared" si="0"/>
        <v>1256.6370614359173</v>
      </c>
      <c r="H12" s="6"/>
      <c r="J12" s="6">
        <f t="shared" si="1"/>
        <v>0.07469095193676495</v>
      </c>
      <c r="K12" s="8">
        <f t="shared" si="2"/>
        <v>22.53464010878883</v>
      </c>
    </row>
    <row r="13" spans="1:11" ht="12.75">
      <c r="A13" t="s">
        <v>12</v>
      </c>
      <c r="B13" s="4">
        <f>1000000*B7/(B8*2*PI()*B10*1000)</f>
        <v>60.03015298138438</v>
      </c>
      <c r="C13" t="s">
        <v>9</v>
      </c>
      <c r="F13">
        <v>500</v>
      </c>
      <c r="G13" s="6">
        <f t="shared" si="0"/>
        <v>3141.592653589793</v>
      </c>
      <c r="H13" s="6"/>
      <c r="J13" s="6">
        <f t="shared" si="1"/>
        <v>0.18410641303487424</v>
      </c>
      <c r="K13" s="8">
        <f t="shared" si="2"/>
        <v>14.698621666405348</v>
      </c>
    </row>
    <row r="14" spans="6:11" ht="12.75">
      <c r="F14">
        <v>1000</v>
      </c>
      <c r="G14" s="6">
        <f t="shared" si="0"/>
        <v>6283.185307179586</v>
      </c>
      <c r="H14" s="6"/>
      <c r="J14" s="6">
        <f t="shared" si="1"/>
        <v>0.3596429560018967</v>
      </c>
      <c r="K14" s="8">
        <f t="shared" si="2"/>
        <v>8.88256882818508</v>
      </c>
    </row>
    <row r="15" spans="1:11" ht="12.75">
      <c r="A15" t="s">
        <v>10</v>
      </c>
      <c r="B15" s="3">
        <v>0.47</v>
      </c>
      <c r="C15" t="s">
        <v>8</v>
      </c>
      <c r="F15">
        <v>2000</v>
      </c>
      <c r="G15" s="6">
        <f t="shared" si="0"/>
        <v>12566.370614359172</v>
      </c>
      <c r="H15" s="6"/>
      <c r="J15" s="6">
        <f t="shared" si="1"/>
        <v>0.686248828869156</v>
      </c>
      <c r="K15" s="8">
        <f t="shared" si="2"/>
        <v>3.2703676738926877</v>
      </c>
    </row>
    <row r="16" spans="1:11" ht="12.75">
      <c r="A16" t="s">
        <v>11</v>
      </c>
      <c r="B16" s="4">
        <f>1000000000000/((2*PI()*1000*B10)^2*B15)</f>
        <v>59.882496242516446</v>
      </c>
      <c r="C16" t="s">
        <v>9</v>
      </c>
      <c r="F16">
        <v>5000</v>
      </c>
      <c r="G16" s="6">
        <f t="shared" si="0"/>
        <v>31415.926535897932</v>
      </c>
      <c r="H16" s="6"/>
      <c r="J16" s="6">
        <f t="shared" si="1"/>
        <v>1.4919094590468998</v>
      </c>
      <c r="K16" s="8">
        <f t="shared" si="2"/>
        <v>-3.474849349737523</v>
      </c>
    </row>
    <row r="17" spans="6:11" ht="12.75">
      <c r="F17">
        <v>10000</v>
      </c>
      <c r="G17" s="6">
        <f t="shared" si="0"/>
        <v>62831.853071795864</v>
      </c>
      <c r="H17" s="6"/>
      <c r="J17" s="6">
        <f t="shared" si="1"/>
        <v>2.3821479388602236</v>
      </c>
      <c r="K17" s="8">
        <f t="shared" si="2"/>
        <v>-7.539374580681434</v>
      </c>
    </row>
    <row r="18" spans="1:11" ht="12.75">
      <c r="A18" t="s">
        <v>22</v>
      </c>
      <c r="B18" s="3">
        <v>60</v>
      </c>
      <c r="C18" t="s">
        <v>9</v>
      </c>
      <c r="F18">
        <v>20000</v>
      </c>
      <c r="G18" s="6">
        <f t="shared" si="0"/>
        <v>125663.70614359173</v>
      </c>
      <c r="H18" s="6"/>
      <c r="J18" s="6">
        <f t="shared" si="1"/>
        <v>3.1576514866871697</v>
      </c>
      <c r="K18" s="8">
        <f t="shared" si="2"/>
        <v>-9.98728389557937</v>
      </c>
    </row>
    <row r="19" spans="6:11" ht="12.75">
      <c r="F19">
        <v>50000</v>
      </c>
      <c r="G19" s="6">
        <f t="shared" si="0"/>
        <v>314159.2653589793</v>
      </c>
      <c r="H19" s="6"/>
      <c r="J19" s="6">
        <f t="shared" si="1"/>
        <v>3.0702488055418655</v>
      </c>
      <c r="K19" s="8">
        <f t="shared" si="2"/>
        <v>-9.743471421566714</v>
      </c>
    </row>
  </sheetData>
  <sheetProtection sheet="1" objects="1" scenarios="1"/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/>
  <dc:description/>
  <cp:lastModifiedBy>Dan Fraser</cp:lastModifiedBy>
  <dcterms:created xsi:type="dcterms:W3CDTF">2005-09-19T10:50:04Z</dcterms:created>
  <dcterms:modified xsi:type="dcterms:W3CDTF">2005-12-14T00:29:05Z</dcterms:modified>
  <cp:category/>
  <cp:version/>
  <cp:contentType/>
  <cp:contentStatus/>
</cp:coreProperties>
</file>